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CIRCUITO DO ESPORTE\"/>
    </mc:Choice>
  </mc:AlternateContent>
  <xr:revisionPtr revIDLastSave="0" documentId="13_ncr:1_{F2081EA4-2E29-4C97-9D6E-754EB52737A5}" xr6:coauthVersionLast="47" xr6:coauthVersionMax="47" xr10:uidLastSave="{00000000-0000-0000-0000-000000000000}"/>
  <bookViews>
    <workbookView xWindow="0" yWindow="0" windowWidth="19200" windowHeight="23400" activeTab="1" xr2:uid="{00000000-000D-0000-FFFF-FFFF00000000}"/>
  </bookViews>
  <sheets>
    <sheet name="ENTREGA TV" sheetId="1" r:id="rId1"/>
    <sheet name="ENTREGA REDES" sheetId="4" r:id="rId2"/>
    <sheet name="BASE DE DA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L15" i="1"/>
  <c r="J15" i="1"/>
  <c r="H15" i="1"/>
  <c r="M12" i="1"/>
  <c r="M13" i="1"/>
  <c r="N13" i="1" s="1"/>
  <c r="P13" i="1" s="1"/>
  <c r="L13" i="1"/>
  <c r="J13" i="1"/>
  <c r="N12" i="1"/>
  <c r="P12" i="1" s="1"/>
  <c r="R12" i="1" s="1"/>
  <c r="J13" i="4"/>
  <c r="L13" i="4" s="1"/>
  <c r="H16" i="4"/>
  <c r="J14" i="4"/>
  <c r="L14" i="4" s="1"/>
  <c r="J12" i="4"/>
  <c r="L12" i="1"/>
  <c r="J12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J16" i="4" l="1"/>
  <c r="L12" i="4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L16" i="4" l="1"/>
  <c r="D636" i="3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L20" i="4" l="1"/>
  <c r="L18" i="4"/>
  <c r="E455" i="3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R15" i="1" l="1"/>
  <c r="P15" i="1"/>
  <c r="P17" i="1" s="1"/>
  <c r="P19" i="1" l="1"/>
</calcChain>
</file>

<file path=xl/sharedStrings.xml><?xml version="1.0" encoding="utf-8"?>
<sst xmlns="http://schemas.openxmlformats.org/spreadsheetml/2006/main" count="767" uniqueCount="139">
  <si>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</si>
  <si>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</si>
  <si>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</si>
  <si>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</si>
  <si>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</si>
  <si>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</si>
  <si>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</si>
  <si>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</si>
  <si>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</si>
  <si>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</si>
  <si>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</si>
  <si>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</si>
  <si>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</si>
  <si>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</si>
  <si>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</si>
  <si>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</si>
  <si>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</si>
  <si>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</si>
  <si>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</si>
  <si>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</si>
  <si>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</si>
  <si>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</si>
  <si>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</si>
  <si>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</si>
  <si>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</si>
  <si>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</si>
  <si>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</si>
  <si>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</si>
  <si>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</si>
  <si>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</si>
  <si>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</si>
  <si>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</si>
  <si>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</si>
  <si>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</si>
  <si>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</si>
  <si>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</si>
  <si>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</si>
  <si>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</si>
  <si>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</si>
  <si>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</si>
  <si>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</si>
  <si>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</si>
  <si>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</si>
  <si>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</si>
  <si>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</si>
  <si>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</si>
  <si>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</si>
  <si>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</si>
  <si>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</si>
  <si>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</si>
  <si>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</si>
  <si>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</si>
  <si>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</si>
  <si>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</si>
  <si>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</si>
  <si>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</si>
  <si>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</si>
  <si>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</si>
  <si>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</si>
  <si>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</si>
  <si>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</si>
  <si>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</si>
  <si>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</si>
  <si>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</si>
  <si>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</si>
  <si>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</si>
  <si>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</si>
  <si>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</si>
  <si>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</si>
  <si>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</si>
  <si>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</si>
  <si>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</si>
  <si>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</si>
  <si>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</si>
  <si>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</si>
  <si>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</si>
  <si>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</si>
  <si>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</si>
  <si>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</si>
  <si>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</si>
  <si>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</si>
  <si>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</si>
  <si>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</si>
  <si>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</si>
  <si>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</si>
  <si>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</si>
  <si>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</si>
  <si>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</si>
  <si>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</si>
  <si>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</si>
  <si>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</si>
  <si>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</si>
  <si>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</si>
  <si>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</si>
  <si>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</si>
  <si>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</si>
  <si>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</si>
  <si>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</si>
  <si>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</si>
  <si>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</si>
  <si>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</si>
  <si>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</si>
  <si>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</si>
  <si>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</si>
  <si>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</si>
  <si>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</si>
  <si>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</si>
  <si>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</si>
  <si>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</si>
  <si>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</si>
  <si>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</si>
  <si>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</si>
  <si>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</si>
  <si>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</si>
  <si>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</si>
  <si>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</si>
  <si>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</si>
  <si>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</si>
  <si>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</si>
  <si>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</si>
  <si>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</si>
  <si>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</si>
  <si>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</si>
  <si>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</si>
  <si>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</si>
  <si>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REDES SOCIAIS</t>
  </si>
  <si>
    <t xml:space="preserve"> @RECORDBRASILIA</t>
  </si>
  <si>
    <t>Stories</t>
  </si>
  <si>
    <t>Feed estático</t>
  </si>
  <si>
    <t>PRODUTO: CIRCUITO DO ESPORTE</t>
  </si>
  <si>
    <t>PERÍODO: SEMANALMENTE</t>
  </si>
  <si>
    <t>Obs: A valoração é referente a uma entrega mensal.</t>
  </si>
  <si>
    <t>11h30 - 15h30</t>
  </si>
  <si>
    <t>BALANÇO GERAL DF</t>
  </si>
  <si>
    <t>Reels patrocinado com logo durante todo o vídeo</t>
  </si>
  <si>
    <t>90" a 180"</t>
  </si>
  <si>
    <t>Comercial</t>
  </si>
  <si>
    <t>Pop-up durante quadro de palpites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</si>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</sst>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49992370372631"/>
        <bgColor indexed="64"/>
      </patternFill>
    </fill>
  </fills>
  <borders count="7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9" borderId="13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center" vertical="center" wrapText="1"/>
    </xf>
    <xf numFmtId="0" fontId="5" fillId="9" borderId="0" xfId="1" applyFont="1" applyFill="1" applyAlignment="1">
      <alignment horizontal="center" vertical="center"/>
    </xf>
    <xf numFmtId="0" fontId="8" fillId="9" borderId="12" xfId="1" applyFont="1" applyFill="1" applyBorder="1" applyAlignment="1">
      <alignment horizontal="center" vertical="center" wrapText="1"/>
    </xf>
    <xf numFmtId="0" fontId="10" fillId="9" borderId="0" xfId="1" applyFont="1" applyFill="1" applyAlignment="1">
      <alignment horizontal="center" vertical="center"/>
    </xf>
    <xf numFmtId="3" fontId="5" fillId="9" borderId="0" xfId="0" applyNumberFormat="1" applyFont="1" applyFill="1" applyAlignment="1">
      <alignment horizontal="center"/>
    </xf>
    <xf numFmtId="164" fontId="11" fillId="9" borderId="0" xfId="1" applyNumberFormat="1" applyFont="1" applyFill="1"/>
    <xf numFmtId="3" fontId="11" fillId="9" borderId="0" xfId="1" applyNumberFormat="1" applyFont="1" applyFill="1"/>
    <xf numFmtId="0" fontId="11" fillId="9" borderId="0" xfId="1" applyFont="1" applyFill="1"/>
    <xf numFmtId="44" fontId="5" fillId="9" borderId="0" xfId="1" applyNumberFormat="1" applyFont="1" applyFill="1" applyAlignment="1">
      <alignment horizontal="center" vertical="center"/>
    </xf>
    <xf numFmtId="9" fontId="12" fillId="9" borderId="0" xfId="2" applyFont="1" applyFill="1" applyBorder="1" applyAlignment="1">
      <alignment horizontal="center"/>
    </xf>
    <xf numFmtId="0" fontId="6" fillId="5" borderId="77" xfId="0" applyFont="1" applyFill="1" applyBorder="1" applyAlignment="1">
      <alignment horizontal="center" vertical="center"/>
    </xf>
    <xf numFmtId="0" fontId="6" fillId="5" borderId="78" xfId="0" applyFont="1" applyFill="1" applyBorder="1" applyAlignment="1">
      <alignment horizontal="center" vertical="center"/>
    </xf>
    <xf numFmtId="0" fontId="5" fillId="9" borderId="0" xfId="1" applyFont="1" applyFill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9" borderId="9" xfId="1" applyFont="1" applyFill="1" applyBorder="1" applyAlignment="1">
      <alignment horizontal="center" vertical="center"/>
    </xf>
    <xf numFmtId="0" fontId="5" fillId="9" borderId="10" xfId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center" vertical="center"/>
    </xf>
    <xf numFmtId="0" fontId="6" fillId="5" borderId="72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/>
    </xf>
    <xf numFmtId="0" fontId="6" fillId="5" borderId="74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75" xfId="0" applyFont="1" applyFill="1" applyBorder="1" applyAlignment="1">
      <alignment horizontal="center" vertical="center"/>
    </xf>
    <xf numFmtId="0" fontId="6" fillId="5" borderId="76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00000000-0005-0000-0000-000000000000}"/>
    <cellStyle name="10" xfId="10" xr:uid="{00000000-0005-0000-0000-000001000000}"/>
    <cellStyle name="2" xfId="7" xr:uid="{00000000-0005-0000-0000-000002000000}"/>
    <cellStyle name="3" xfId="8" xr:uid="{00000000-0005-0000-0000-000003000000}"/>
    <cellStyle name="4" xfId="9" xr:uid="{00000000-0005-0000-0000-000004000000}"/>
    <cellStyle name="5" xfId="4" xr:uid="{00000000-0005-0000-0000-000005000000}"/>
    <cellStyle name="9" xfId="11" xr:uid="{00000000-0005-0000-0000-000006000000}"/>
    <cellStyle name="Normal" xfId="0" builtinId="0"/>
    <cellStyle name="Normal 2" xfId="5" xr:uid="{00000000-0005-0000-0000-000008000000}"/>
    <cellStyle name="Normal 2 2 2" xfId="1" xr:uid="{00000000-0005-0000-0000-000009000000}"/>
    <cellStyle name="Porcentagem 3" xfId="2" xr:uid="{00000000-0005-0000-0000-00000A000000}"/>
    <cellStyle name="Vírgula 2" xfId="3" xr:uid="{00000000-0005-0000-0000-00000B000000}"/>
    <cellStyle name="Vírgula 2 2" xfId="12" xr:uid="{00000000-0005-0000-0000-00000C000000}"/>
  </cellStyles>
  <dxfs count="0"/>
  <tableStyles count="0" defaultTableStyle="TableStyleMedium2" defaultPivotStyle="PivotStyleLight16"/>
  <colors>
    <mruColors>
      <color rgb="FFD6006B"/>
      <color rgb="FFF2DA4C"/>
      <color rgb="FFFDFBCF"/>
      <color rgb="FFC4D1EA"/>
      <color rgb="FFD9E1F2"/>
      <color rgb="FF305496"/>
      <color rgb="FFC5DCF3"/>
      <color rgb="FFADE3F9"/>
      <color rgb="FFF0FAFE"/>
      <color rgb="FF1B78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92547BEF-E9D1-4633-8983-2BC4C7F80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476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6"/>
  <sheetViews>
    <sheetView showGridLines="0" zoomScale="90" zoomScaleNormal="90" workbookViewId="0">
      <selection activeCell="F49" sqref="F49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8.285156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33"/>
      <c r="C2" s="115"/>
      <c r="D2" s="115"/>
      <c r="E2" s="115"/>
      <c r="F2" s="115"/>
      <c r="G2" s="115"/>
      <c r="H2" s="115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18" x14ac:dyDescent="0.25">
      <c r="B3" s="134"/>
      <c r="C3" s="116"/>
      <c r="D3" s="117" t="s">
        <v>129</v>
      </c>
      <c r="E3" s="116"/>
      <c r="F3" s="116"/>
      <c r="G3" s="116"/>
      <c r="H3" s="116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18" x14ac:dyDescent="0.25">
      <c r="B4" s="134"/>
      <c r="C4" s="116"/>
      <c r="D4" s="117" t="s">
        <v>123</v>
      </c>
      <c r="E4" s="116"/>
      <c r="F4" s="116"/>
      <c r="G4" s="116"/>
      <c r="H4" s="116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18" x14ac:dyDescent="0.25">
      <c r="B5" s="134"/>
      <c r="C5" s="116"/>
      <c r="D5" s="117" t="s">
        <v>130</v>
      </c>
      <c r="E5" s="116"/>
      <c r="F5" s="116"/>
      <c r="G5" s="116"/>
      <c r="H5" s="116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18" x14ac:dyDescent="0.25">
      <c r="B6" s="134"/>
      <c r="C6" s="116"/>
      <c r="D6" s="117" t="s">
        <v>124</v>
      </c>
      <c r="E6" s="116"/>
      <c r="F6" s="116"/>
      <c r="G6" s="116"/>
      <c r="H6" s="116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ht="15.75" thickBot="1" x14ac:dyDescent="0.3">
      <c r="B7" s="135"/>
      <c r="C7" s="118"/>
      <c r="D7" s="118"/>
      <c r="E7" s="118"/>
      <c r="F7" s="118"/>
      <c r="G7" s="118"/>
      <c r="H7" s="118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18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9</v>
      </c>
      <c r="J10" s="120" t="s">
        <v>10</v>
      </c>
      <c r="K10" s="120" t="s">
        <v>11</v>
      </c>
      <c r="L10" s="120" t="s">
        <v>12</v>
      </c>
      <c r="M10" s="120" t="s">
        <v>13</v>
      </c>
      <c r="N10" s="120" t="s">
        <v>14</v>
      </c>
      <c r="O10" s="120" t="s">
        <v>15</v>
      </c>
      <c r="P10" s="120" t="s">
        <v>16</v>
      </c>
      <c r="Q10" s="2"/>
      <c r="R10" s="119" t="s">
        <v>120</v>
      </c>
    </row>
    <row r="11" spans="2:18" ht="3.75" customHeight="1" x14ac:dyDescent="0.25"/>
    <row r="12" spans="2:18" s="100" customFormat="1" ht="19.5" customHeight="1" x14ac:dyDescent="0.25">
      <c r="B12" s="132" t="s">
        <v>133</v>
      </c>
      <c r="D12" s="130" t="s">
        <v>25</v>
      </c>
      <c r="E12" s="130" t="s">
        <v>132</v>
      </c>
      <c r="F12" s="112" t="s">
        <v>137</v>
      </c>
      <c r="G12" s="101" t="s">
        <v>88</v>
      </c>
      <c r="H12" s="101">
        <v>8</v>
      </c>
      <c r="I12" s="102">
        <v>5.5</v>
      </c>
      <c r="J12" s="103">
        <f t="shared" ref="J12" si="0">IFERROR(I12*H12,"")</f>
        <v>44</v>
      </c>
      <c r="K12" s="104">
        <v>87033</v>
      </c>
      <c r="L12" s="104">
        <f t="shared" ref="L12" si="1">IFERROR(K12*H12,"")</f>
        <v>696264</v>
      </c>
      <c r="M12" s="105">
        <f>0.65*7796</f>
        <v>5067.4000000000005</v>
      </c>
      <c r="N12" s="106">
        <f t="shared" ref="N12" si="2">IFERROR(M12*H12,"")</f>
        <v>40539.200000000004</v>
      </c>
      <c r="O12" s="107"/>
      <c r="P12" s="106">
        <f t="shared" ref="P12" si="3">IFERROR(N12-N12*O12,"-")</f>
        <v>40539.200000000004</v>
      </c>
      <c r="Q12" s="108"/>
      <c r="R12" s="106">
        <f>5%*P12</f>
        <v>2026.9600000000003</v>
      </c>
    </row>
    <row r="13" spans="2:18" s="100" customFormat="1" ht="19.5" customHeight="1" x14ac:dyDescent="0.25">
      <c r="B13" s="132"/>
      <c r="D13" s="131"/>
      <c r="E13" s="131"/>
      <c r="F13" s="112" t="s">
        <v>136</v>
      </c>
      <c r="G13" s="101" t="s">
        <v>32</v>
      </c>
      <c r="H13" s="101">
        <v>8</v>
      </c>
      <c r="I13" s="102">
        <v>5.5</v>
      </c>
      <c r="J13" s="103">
        <f t="shared" ref="J13" si="4">IFERROR(I13*H13,"")</f>
        <v>44</v>
      </c>
      <c r="K13" s="104">
        <v>87033</v>
      </c>
      <c r="L13" s="104">
        <f t="shared" ref="L13" si="5">IFERROR(K13*H13,"")</f>
        <v>696264</v>
      </c>
      <c r="M13" s="105">
        <f>7796</f>
        <v>7796</v>
      </c>
      <c r="N13" s="106">
        <f t="shared" ref="N13" si="6">IFERROR(M13*H13,"")</f>
        <v>62368</v>
      </c>
      <c r="O13" s="107"/>
      <c r="P13" s="106">
        <f t="shared" ref="P13" si="7">IFERROR(N13-N13*O13,"-")</f>
        <v>62368</v>
      </c>
    </row>
    <row r="14" spans="2:18" ht="3.75" customHeight="1" x14ac:dyDescent="0.25">
      <c r="B14" s="114"/>
      <c r="D14" s="4"/>
      <c r="E14" s="4"/>
      <c r="F14" s="4"/>
      <c r="G14" s="5"/>
      <c r="H14" s="4"/>
      <c r="I14" s="4"/>
      <c r="J14" s="5"/>
      <c r="K14" s="4"/>
      <c r="L14" s="5"/>
      <c r="M14" s="4"/>
      <c r="N14" s="5"/>
      <c r="O14" s="4"/>
      <c r="P14" s="4"/>
      <c r="Q14" s="6"/>
      <c r="R14" s="6"/>
    </row>
    <row r="15" spans="2:18" x14ac:dyDescent="0.25">
      <c r="B15" s="122"/>
      <c r="C15" s="7"/>
      <c r="D15" s="121"/>
      <c r="E15" s="121"/>
      <c r="F15" s="121"/>
      <c r="G15" s="123"/>
      <c r="H15" s="124">
        <f>SUM(H12:H13)</f>
        <v>16</v>
      </c>
      <c r="I15" s="125"/>
      <c r="J15" s="124">
        <f>SUM(J12:J13)</f>
        <v>88</v>
      </c>
      <c r="K15" s="126"/>
      <c r="L15" s="124">
        <f>SUM(L12:L13)</f>
        <v>1392528</v>
      </c>
      <c r="M15" s="127"/>
      <c r="N15" s="128">
        <f>SUM(N12:N13)</f>
        <v>102907.20000000001</v>
      </c>
      <c r="O15" s="129"/>
      <c r="P15" s="128">
        <f>SUM(P12:P13)</f>
        <v>102907.20000000001</v>
      </c>
      <c r="R15" s="128">
        <f>SUM(R12:R13)</f>
        <v>2026.9600000000003</v>
      </c>
    </row>
    <row r="17" spans="2:16" x14ac:dyDescent="0.25">
      <c r="B17" s="113" t="s">
        <v>121</v>
      </c>
      <c r="O17" s="8" t="s">
        <v>20</v>
      </c>
      <c r="P17" s="9">
        <f>P15*80%</f>
        <v>82325.760000000009</v>
      </c>
    </row>
    <row r="18" spans="2:16" x14ac:dyDescent="0.25">
      <c r="B18" s="113" t="s">
        <v>122</v>
      </c>
      <c r="O18" s="3"/>
      <c r="P18" s="2"/>
    </row>
    <row r="19" spans="2:16" ht="24.75" x14ac:dyDescent="0.25">
      <c r="B19" t="s">
        <v>131</v>
      </c>
      <c r="O19" s="10" t="s">
        <v>21</v>
      </c>
      <c r="P19" s="11">
        <f>IFERROR(P15/N15*100-100,"-")</f>
        <v>0</v>
      </c>
    </row>
    <row r="21" spans="2:16" x14ac:dyDescent="0.25">
      <c r="B21" s="173" t="s">
        <v>138</v>
      </c>
    </row>
    <row r="24" spans="2:16" ht="3.75" customHeight="1" x14ac:dyDescent="0.25"/>
    <row r="26" spans="2:16" ht="3.75" customHeight="1" x14ac:dyDescent="0.25"/>
  </sheetData>
  <mergeCells count="8">
    <mergeCell ref="E12:E13"/>
    <mergeCell ref="D12:D13"/>
    <mergeCell ref="B12:B13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'BASE DE DADOS'!$M$7:$M$41</xm:f>
          </x14:formula1>
          <xm:sqref>F14</xm:sqref>
        </x14:dataValidation>
        <x14:dataValidation type="list" allowBlank="1" showInputMessage="1" showErrorMessage="1" xr:uid="{00000000-0002-0000-0000-000001000000}">
          <x14:formula1>
            <xm:f>'BASE DE DADOS'!$Q$7:$Q$11</xm:f>
          </x14:formula1>
          <xm:sqref>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7"/>
  <sheetViews>
    <sheetView showGridLines="0" tabSelected="1" zoomScale="90" zoomScaleNormal="90" workbookViewId="0">
      <selection activeCell="B74" sqref="B74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46.28515625" customWidth="1"/>
    <col min="7" max="7" width="12.85546875" customWidth="1"/>
    <col min="8" max="8" width="7.28515625" customWidth="1"/>
    <col min="9" max="9" width="14.28515625" customWidth="1"/>
    <col min="10" max="10" width="19.42578125" customWidth="1"/>
    <col min="11" max="11" width="9" customWidth="1"/>
    <col min="12" max="12" width="23.7109375" customWidth="1"/>
  </cols>
  <sheetData>
    <row r="1" spans="2:12" ht="15.75" thickBot="1" x14ac:dyDescent="0.3"/>
    <row r="2" spans="2:12" x14ac:dyDescent="0.25">
      <c r="B2" s="133"/>
      <c r="C2" s="115"/>
      <c r="D2" s="115"/>
      <c r="E2" s="115"/>
      <c r="F2" s="115"/>
      <c r="G2" s="115"/>
      <c r="H2" s="115"/>
      <c r="I2" s="136"/>
      <c r="J2" s="136"/>
      <c r="K2" s="136"/>
      <c r="L2" s="136"/>
    </row>
    <row r="3" spans="2:12" x14ac:dyDescent="0.25">
      <c r="B3" s="134"/>
      <c r="C3" s="116"/>
      <c r="D3" s="117" t="s">
        <v>129</v>
      </c>
      <c r="E3" s="116"/>
      <c r="F3" s="116"/>
      <c r="G3" s="116"/>
      <c r="H3" s="116"/>
      <c r="I3" s="138"/>
      <c r="J3" s="138"/>
      <c r="K3" s="138"/>
      <c r="L3" s="138"/>
    </row>
    <row r="4" spans="2:12" x14ac:dyDescent="0.25">
      <c r="B4" s="134"/>
      <c r="C4" s="116"/>
      <c r="D4" s="117" t="s">
        <v>123</v>
      </c>
      <c r="E4" s="116"/>
      <c r="F4" s="116"/>
      <c r="G4" s="116"/>
      <c r="H4" s="116"/>
      <c r="I4" s="138"/>
      <c r="J4" s="138"/>
      <c r="K4" s="138"/>
      <c r="L4" s="138"/>
    </row>
    <row r="5" spans="2:12" x14ac:dyDescent="0.25">
      <c r="B5" s="134"/>
      <c r="C5" s="116"/>
      <c r="D5" s="117" t="s">
        <v>130</v>
      </c>
      <c r="E5" s="116"/>
      <c r="F5" s="116"/>
      <c r="G5" s="116"/>
      <c r="H5" s="116"/>
      <c r="I5" s="138"/>
      <c r="J5" s="138"/>
      <c r="K5" s="138"/>
      <c r="L5" s="138"/>
    </row>
    <row r="6" spans="2:12" x14ac:dyDescent="0.25">
      <c r="B6" s="134"/>
      <c r="C6" s="116"/>
      <c r="D6" s="117" t="s">
        <v>124</v>
      </c>
      <c r="E6" s="116"/>
      <c r="F6" s="116"/>
      <c r="G6" s="116"/>
      <c r="H6" s="116"/>
      <c r="I6" s="138"/>
      <c r="J6" s="138"/>
      <c r="K6" s="138"/>
      <c r="L6" s="138"/>
    </row>
    <row r="7" spans="2:12" ht="15.75" thickBot="1" x14ac:dyDescent="0.3">
      <c r="B7" s="135"/>
      <c r="C7" s="118"/>
      <c r="D7" s="118"/>
      <c r="E7" s="118"/>
      <c r="F7" s="118"/>
      <c r="G7" s="118"/>
      <c r="H7" s="118"/>
      <c r="I7" s="140"/>
      <c r="J7" s="140"/>
      <c r="K7" s="140"/>
      <c r="L7" s="140"/>
    </row>
    <row r="8" spans="2:12" ht="8.25" customHeight="1" x14ac:dyDescent="0.25"/>
    <row r="9" spans="2:12" x14ac:dyDescent="0.25">
      <c r="B9" s="1"/>
      <c r="C9" s="2"/>
      <c r="D9" s="2"/>
      <c r="E9" s="2"/>
      <c r="F9" s="2"/>
      <c r="G9" s="3"/>
      <c r="I9" s="142" t="s">
        <v>1</v>
      </c>
      <c r="J9" s="143"/>
      <c r="K9" s="142" t="s">
        <v>2</v>
      </c>
      <c r="L9" s="143"/>
    </row>
    <row r="10" spans="2:12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13</v>
      </c>
      <c r="J10" s="120" t="s">
        <v>14</v>
      </c>
      <c r="K10" s="120" t="s">
        <v>15</v>
      </c>
      <c r="L10" s="120" t="s">
        <v>16</v>
      </c>
    </row>
    <row r="11" spans="2:12" ht="3.75" customHeight="1" x14ac:dyDescent="0.25"/>
    <row r="12" spans="2:12" s="100" customFormat="1" ht="19.5" hidden="1" customHeight="1" x14ac:dyDescent="0.25">
      <c r="B12" s="132" t="s">
        <v>125</v>
      </c>
      <c r="D12" s="145" t="s">
        <v>126</v>
      </c>
      <c r="E12" s="146"/>
      <c r="F12" s="112" t="s">
        <v>127</v>
      </c>
      <c r="G12" s="101" t="s">
        <v>32</v>
      </c>
      <c r="H12" s="101"/>
      <c r="I12" s="105">
        <v>7296.38</v>
      </c>
      <c r="J12" s="106">
        <f>IFERROR(I12*H12,"")</f>
        <v>0</v>
      </c>
      <c r="K12" s="107"/>
      <c r="L12" s="106">
        <f t="shared" ref="L12:L13" si="0">IFERROR(J12-J12*K12,"-")</f>
        <v>0</v>
      </c>
    </row>
    <row r="13" spans="2:12" s="100" customFormat="1" ht="19.5" hidden="1" customHeight="1" x14ac:dyDescent="0.25">
      <c r="B13" s="132"/>
      <c r="D13" s="147"/>
      <c r="E13" s="148"/>
      <c r="F13" s="112" t="s">
        <v>128</v>
      </c>
      <c r="G13" s="101" t="s">
        <v>29</v>
      </c>
      <c r="H13" s="101"/>
      <c r="I13" s="105">
        <v>7296.38</v>
      </c>
      <c r="J13" s="106">
        <f>IFERROR(I13*H13,"")</f>
        <v>0</v>
      </c>
      <c r="K13" s="107"/>
      <c r="L13" s="106">
        <f t="shared" si="0"/>
        <v>0</v>
      </c>
    </row>
    <row r="14" spans="2:12" s="100" customFormat="1" ht="19.5" customHeight="1" x14ac:dyDescent="0.25">
      <c r="B14" s="132"/>
      <c r="D14" s="149"/>
      <c r="E14" s="150"/>
      <c r="F14" s="112" t="s">
        <v>134</v>
      </c>
      <c r="G14" s="101" t="s">
        <v>135</v>
      </c>
      <c r="H14" s="101">
        <v>8</v>
      </c>
      <c r="I14" s="105">
        <v>7296.38</v>
      </c>
      <c r="J14" s="106">
        <f>IFERROR(I14*H14,"")</f>
        <v>58371.040000000001</v>
      </c>
      <c r="K14" s="107"/>
      <c r="L14" s="106">
        <f t="shared" ref="L14" si="1">IFERROR(J14-J14*K14,"-")</f>
        <v>58371.040000000001</v>
      </c>
    </row>
    <row r="15" spans="2:12" ht="3.75" customHeight="1" x14ac:dyDescent="0.25">
      <c r="B15" s="114"/>
      <c r="D15" s="4"/>
      <c r="E15" s="4"/>
      <c r="F15" s="4"/>
      <c r="G15" s="5"/>
      <c r="H15" s="4"/>
      <c r="I15" s="4"/>
      <c r="J15" s="5"/>
      <c r="K15" s="4"/>
      <c r="L15" s="4"/>
    </row>
    <row r="16" spans="2:12" x14ac:dyDescent="0.25">
      <c r="B16" s="122"/>
      <c r="C16" s="7"/>
      <c r="D16" s="121"/>
      <c r="E16" s="121"/>
      <c r="F16" s="121"/>
      <c r="G16" s="123"/>
      <c r="H16" s="124">
        <f>SUM(H12:H14)</f>
        <v>8</v>
      </c>
      <c r="I16" s="127"/>
      <c r="J16" s="128">
        <f>SUM(J12:J14)</f>
        <v>58371.040000000001</v>
      </c>
      <c r="K16" s="129"/>
      <c r="L16" s="128">
        <f>SUM(L12:L14)</f>
        <v>58371.040000000001</v>
      </c>
    </row>
    <row r="18" spans="2:12" x14ac:dyDescent="0.25">
      <c r="B18" s="113"/>
      <c r="K18" s="8" t="s">
        <v>20</v>
      </c>
      <c r="L18" s="9">
        <f>L16*80%</f>
        <v>46696.832000000002</v>
      </c>
    </row>
    <row r="19" spans="2:12" x14ac:dyDescent="0.25">
      <c r="B19" s="113"/>
      <c r="K19" s="3"/>
      <c r="L19" s="2"/>
    </row>
    <row r="20" spans="2:12" ht="24.75" x14ac:dyDescent="0.25">
      <c r="K20" s="10" t="s">
        <v>21</v>
      </c>
      <c r="L20" s="11">
        <f>IFERROR(L16/J16*100-100,"-")</f>
        <v>0</v>
      </c>
    </row>
    <row r="22" spans="2:12" x14ac:dyDescent="0.25">
      <c r="B22" s="173" t="s">
        <v>138</v>
      </c>
    </row>
    <row r="25" spans="2:12" ht="3.75" customHeight="1" x14ac:dyDescent="0.25"/>
    <row r="27" spans="2:12" ht="3.75" customHeight="1" x14ac:dyDescent="0.25"/>
  </sheetData>
  <mergeCells count="6">
    <mergeCell ref="B2:B7"/>
    <mergeCell ref="I2:L7"/>
    <mergeCell ref="I9:J9"/>
    <mergeCell ref="K9:L9"/>
    <mergeCell ref="B12:B14"/>
    <mergeCell ref="D12:E1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'BASE DE DADOS'!$Q$7:$Q$11</xm:f>
          </x14:formula1>
          <xm:sqref>G15</xm:sqref>
        </x14:dataValidation>
        <x14:dataValidation type="list" allowBlank="1" showInputMessage="1" showErrorMessage="1" xr:uid="{00000000-0002-0000-0100-000001000000}">
          <x14:formula1>
            <xm:f>'BASE DE DADOS'!$M$7:$M$41</xm:f>
          </x14:formula1>
          <xm:sqref>F15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1" t="s">
        <v>79</v>
      </c>
      <c r="C3" s="152"/>
      <c r="D3" s="152"/>
      <c r="E3" s="152"/>
      <c r="F3" s="152"/>
      <c r="G3" s="152"/>
      <c r="H3" s="152"/>
      <c r="I3" s="152"/>
      <c r="J3" s="152"/>
      <c r="K3" s="153"/>
    </row>
    <row r="4" spans="2:17" ht="15.75" thickBot="1" x14ac:dyDescent="0.3">
      <c r="B4" s="154"/>
      <c r="C4" s="155"/>
      <c r="D4" s="155"/>
      <c r="E4" s="155"/>
      <c r="F4" s="155"/>
      <c r="G4" s="155"/>
      <c r="H4" s="155"/>
      <c r="I4" s="155"/>
      <c r="J4" s="155"/>
      <c r="K4" s="156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7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8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8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8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8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8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7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8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8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8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8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9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60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1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1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1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1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1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1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1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1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1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1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1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1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1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1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1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1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1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1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1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1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1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1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1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1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1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1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1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1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1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1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1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1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2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3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4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4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4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4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4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4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4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4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4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4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4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4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4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4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4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4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4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4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4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4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4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4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4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4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4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4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4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4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4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4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4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4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5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3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4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4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4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4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4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4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4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4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4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4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4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4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4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4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4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4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4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4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4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4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4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4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4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4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4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4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4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4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4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4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4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4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5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3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4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4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4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4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4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4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4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4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4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4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4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4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4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4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4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4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4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4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4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4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4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4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4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4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4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4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4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4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4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4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4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4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5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1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1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1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1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1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1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1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1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1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1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1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1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1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1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1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1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1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1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1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1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1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1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1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1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1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1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1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1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1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1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1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1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1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1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1" t="s">
        <v>84</v>
      </c>
      <c r="C190" s="161"/>
      <c r="D190" s="161"/>
      <c r="E190" s="161"/>
      <c r="F190" s="161"/>
      <c r="G190" s="161"/>
      <c r="H190" s="161"/>
      <c r="I190" s="161"/>
      <c r="J190" s="161"/>
      <c r="K190" s="171"/>
    </row>
    <row r="191" spans="2:11" ht="15.75" customHeight="1" x14ac:dyDescent="0.25">
      <c r="B191" s="160" t="s">
        <v>82</v>
      </c>
      <c r="C191" s="109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1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1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1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1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9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60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1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1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1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1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9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70" t="s">
        <v>85</v>
      </c>
      <c r="C204" s="161"/>
      <c r="D204" s="161"/>
      <c r="E204" s="161"/>
      <c r="F204" s="161"/>
      <c r="G204" s="161"/>
      <c r="H204" s="161"/>
      <c r="I204" s="161"/>
      <c r="J204" s="161"/>
      <c r="K204" s="171"/>
    </row>
    <row r="205" spans="2:11" ht="15.75" customHeight="1" x14ac:dyDescent="0.25">
      <c r="B205" s="160" t="s">
        <v>86</v>
      </c>
      <c r="C205" s="109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1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1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1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1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1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1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1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1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1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1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1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1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1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1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1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1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1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1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1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1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1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1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1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1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1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1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1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1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1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1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1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1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2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1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1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1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1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1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1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1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1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1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1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1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1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1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1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1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1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1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1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1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1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1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1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1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1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1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1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1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1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1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1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1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1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1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2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8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1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1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1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1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1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1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1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1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1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1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1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1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1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1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1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1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1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1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1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1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1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1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1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1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1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1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1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1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1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1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1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1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2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8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1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1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1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1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1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1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1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1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1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1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1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1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1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1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1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1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1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1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1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1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1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1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1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1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1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1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1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1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1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1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1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1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2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8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1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1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1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1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1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1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1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1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1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1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1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1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1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1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1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1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1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1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1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1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1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1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1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1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1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1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1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1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1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1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1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1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1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0" t="s">
        <v>18</v>
      </c>
      <c r="D376" s="109"/>
      <c r="E376" s="109"/>
      <c r="F376" s="109"/>
      <c r="G376" s="109"/>
      <c r="H376" s="109"/>
      <c r="I376" s="109"/>
      <c r="J376" s="109"/>
      <c r="K376" s="111"/>
    </row>
    <row r="377" spans="2:11" x14ac:dyDescent="0.25">
      <c r="B377" s="160" t="s">
        <v>19</v>
      </c>
      <c r="C377" s="109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1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1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1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1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1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1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1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1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1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1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1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1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1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1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1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1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1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1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1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1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1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1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1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1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1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1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1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1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1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1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1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1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1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1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1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1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1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1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1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1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1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1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1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1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1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1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1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1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1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1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1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1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1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1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1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1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1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1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1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1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1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1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1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1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1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1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1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1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1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1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1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1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1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1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1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1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1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1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1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1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1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1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1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1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1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1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1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1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1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1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1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1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1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1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1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1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1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1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1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1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1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1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1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1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1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1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1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1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1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1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1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1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1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1"/>
      <c r="C491" s="167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1"/>
      <c r="C492" s="167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1"/>
      <c r="C493" s="167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1"/>
      <c r="C494" s="167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1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1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1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1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1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1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1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1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1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1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1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1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1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1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1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1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1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1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1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1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1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1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1" t="s">
        <v>92</v>
      </c>
      <c r="C518" s="161"/>
      <c r="D518" s="161"/>
      <c r="E518" s="161"/>
      <c r="F518" s="161"/>
      <c r="G518" s="161"/>
      <c r="H518" s="161"/>
      <c r="I518" s="161"/>
      <c r="J518" s="161"/>
      <c r="K518" s="172"/>
    </row>
    <row r="519" spans="2:11" x14ac:dyDescent="0.25">
      <c r="B519" s="166" t="s">
        <v>19</v>
      </c>
      <c r="C519" s="109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6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6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6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6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6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6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6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6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6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6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6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6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6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6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6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6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6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6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6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6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6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6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6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6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6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6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6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6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6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6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6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6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6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6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6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6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6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6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6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6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6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6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6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6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6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6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6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6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6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6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6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6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6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6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6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6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6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6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6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6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6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6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6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6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6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6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6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6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6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6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6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6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6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6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6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6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6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6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6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6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6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6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6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6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6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6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6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6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6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6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6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6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6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6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6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6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6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6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6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6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6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6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6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6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6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6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6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6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6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6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6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6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6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6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6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6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6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6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6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6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6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6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6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6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6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6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6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6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6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6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6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6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6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6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6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6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6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6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6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ENTREGA TV</vt:lpstr>
      <vt:lpstr>ENTREGA REDES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2025-11-27T15:00:45Z</dcterms:modified>
</cp:coreProperties>
</file>